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0545" windowHeight="43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R18" i="1"/>
  <c r="Q18"/>
  <c r="P18"/>
  <c r="O18"/>
  <c r="N18"/>
  <c r="M18"/>
  <c r="R17"/>
  <c r="Q17"/>
  <c r="P17"/>
  <c r="N17"/>
  <c r="M17"/>
  <c r="O17"/>
  <c r="P15"/>
  <c r="R15"/>
  <c r="R14"/>
  <c r="Q14"/>
  <c r="P14"/>
  <c r="O14"/>
  <c r="N14"/>
  <c r="M14"/>
  <c r="R13"/>
  <c r="Q13"/>
  <c r="P13"/>
  <c r="O13"/>
  <c r="N13"/>
  <c r="M13"/>
  <c r="P11"/>
  <c r="P12"/>
  <c r="R12"/>
  <c r="Q12"/>
  <c r="O12"/>
  <c r="N12"/>
  <c r="M12"/>
  <c r="R11"/>
  <c r="Q11"/>
  <c r="O11"/>
  <c r="N11"/>
  <c r="M11"/>
  <c r="P9"/>
  <c r="P8"/>
  <c r="P7"/>
  <c r="P6"/>
  <c r="R9"/>
  <c r="Q9"/>
  <c r="N9"/>
  <c r="M9"/>
  <c r="O9"/>
  <c r="Q8"/>
  <c r="Q7"/>
  <c r="Q6"/>
  <c r="R8"/>
  <c r="N8"/>
  <c r="M8"/>
  <c r="F8"/>
  <c r="O8" s="1"/>
  <c r="M7"/>
  <c r="M6"/>
  <c r="R7"/>
  <c r="R6"/>
  <c r="N7"/>
  <c r="N6"/>
  <c r="O7"/>
  <c r="O6"/>
  <c r="O4"/>
  <c r="Q4"/>
  <c r="M4"/>
  <c r="N4"/>
  <c r="P4"/>
</calcChain>
</file>

<file path=xl/sharedStrings.xml><?xml version="1.0" encoding="utf-8"?>
<sst xmlns="http://schemas.openxmlformats.org/spreadsheetml/2006/main" count="35" uniqueCount="31">
  <si>
    <t>AP</t>
    <phoneticPr fontId="2"/>
  </si>
  <si>
    <t>EN容量</t>
    <rPh sb="2" eb="4">
      <t>ヨウリョウ</t>
    </rPh>
    <phoneticPr fontId="2"/>
  </si>
  <si>
    <t>ＥＮ供給</t>
    <rPh sb="2" eb="4">
      <t>キョウキュウ</t>
    </rPh>
    <phoneticPr fontId="2"/>
  </si>
  <si>
    <t>旋回性能</t>
    <rPh sb="0" eb="2">
      <t>センカイ</t>
    </rPh>
    <rPh sb="2" eb="4">
      <t>セイノウ</t>
    </rPh>
    <phoneticPr fontId="2"/>
  </si>
  <si>
    <t>ＨＰ</t>
    <phoneticPr fontId="2"/>
  </si>
  <si>
    <t>ＥＮ</t>
    <phoneticPr fontId="2"/>
  </si>
  <si>
    <t>装甲</t>
    <rPh sb="0" eb="2">
      <t>ソウコウ</t>
    </rPh>
    <phoneticPr fontId="2"/>
  </si>
  <si>
    <t>運動性</t>
    <rPh sb="0" eb="3">
      <t>ウンドウセイ</t>
    </rPh>
    <phoneticPr fontId="2"/>
  </si>
  <si>
    <t>修理費</t>
    <rPh sb="0" eb="3">
      <t>シュウリヒ</t>
    </rPh>
    <phoneticPr fontId="2"/>
  </si>
  <si>
    <t>総合防御力＝実弾防御＋ＥＮ防御</t>
    <rPh sb="0" eb="2">
      <t>ソウゴウ</t>
    </rPh>
    <rPh sb="2" eb="5">
      <t>ボウギョリョク</t>
    </rPh>
    <rPh sb="6" eb="8">
      <t>ジツダン</t>
    </rPh>
    <rPh sb="8" eb="10">
      <t>ボウギョ</t>
    </rPh>
    <rPh sb="13" eb="15">
      <t>ボウギョ</t>
    </rPh>
    <phoneticPr fontId="2"/>
  </si>
  <si>
    <t>実弾防御</t>
    <rPh sb="0" eb="2">
      <t>ジツダン</t>
    </rPh>
    <rPh sb="2" eb="4">
      <t>ボウギョ</t>
    </rPh>
    <phoneticPr fontId="2"/>
  </si>
  <si>
    <t>ＥＮ防御</t>
    <rPh sb="2" eb="4">
      <t>ボウギョ</t>
    </rPh>
    <phoneticPr fontId="2"/>
  </si>
  <si>
    <t>ＡＣＬＲ</t>
    <phoneticPr fontId="2"/>
  </si>
  <si>
    <t>Ｂ持続時間</t>
    <rPh sb="1" eb="3">
      <t>ジゾク</t>
    </rPh>
    <rPh sb="3" eb="5">
      <t>ジカン</t>
    </rPh>
    <phoneticPr fontId="2"/>
  </si>
  <si>
    <t>ブースト最大速度</t>
    <rPh sb="4" eb="6">
      <t>サイダイ</t>
    </rPh>
    <rPh sb="6" eb="8">
      <t>ソクド</t>
    </rPh>
    <phoneticPr fontId="2"/>
  </si>
  <si>
    <t>デュアルフェイス</t>
    <phoneticPr fontId="2"/>
  </si>
  <si>
    <t>重量</t>
    <rPh sb="0" eb="2">
      <t>ジュウリョウ</t>
    </rPh>
    <phoneticPr fontId="2"/>
  </si>
  <si>
    <t>アナイアレイター</t>
    <phoneticPr fontId="2"/>
  </si>
  <si>
    <t>ＥＮ消費</t>
    <rPh sb="2" eb="4">
      <t>ショウヒ</t>
    </rPh>
    <phoneticPr fontId="2"/>
  </si>
  <si>
    <t>ディフェンスポイント</t>
    <phoneticPr fontId="2"/>
  </si>
  <si>
    <t>モビリティ</t>
    <phoneticPr fontId="2"/>
  </si>
  <si>
    <t>PRICE</t>
    <phoneticPr fontId="2"/>
  </si>
  <si>
    <t>アナイアレイター＋</t>
    <phoneticPr fontId="2"/>
  </si>
  <si>
    <t>意動力</t>
    <rPh sb="0" eb="1">
      <t>イ</t>
    </rPh>
    <rPh sb="1" eb="3">
      <t>ドウリョク</t>
    </rPh>
    <phoneticPr fontId="2"/>
  </si>
  <si>
    <t>ナインボール</t>
    <phoneticPr fontId="2"/>
  </si>
  <si>
    <t>アンファング</t>
    <phoneticPr fontId="2"/>
  </si>
  <si>
    <t>エムロード</t>
    <phoneticPr fontId="2"/>
  </si>
  <si>
    <t>クライン</t>
    <phoneticPr fontId="2"/>
  </si>
  <si>
    <t>強襲陸戦二脚</t>
    <rPh sb="0" eb="2">
      <t>キョウシュウ</t>
    </rPh>
    <rPh sb="2" eb="4">
      <t>リクセン</t>
    </rPh>
    <rPh sb="4" eb="5">
      <t>ニ</t>
    </rPh>
    <rPh sb="5" eb="6">
      <t>キャク</t>
    </rPh>
    <phoneticPr fontId="2"/>
  </si>
  <si>
    <t>強襲陸戦タンク</t>
    <rPh sb="0" eb="2">
      <t>キョウシュウ</t>
    </rPh>
    <rPh sb="2" eb="4">
      <t>リクセン</t>
    </rPh>
    <phoneticPr fontId="2"/>
  </si>
  <si>
    <t>カヒライス</t>
    <phoneticPr fontId="2"/>
  </si>
</sst>
</file>

<file path=xl/styles.xml><?xml version="1.0" encoding="utf-8"?>
<styleSheet xmlns="http://schemas.openxmlformats.org/spreadsheetml/2006/main">
  <numFmts count="3">
    <numFmt numFmtId="176" formatCode="#,##0_ ;[Red]\-#,##0\ "/>
    <numFmt numFmtId="177" formatCode="0.0_);[Red]\(0.0\)"/>
    <numFmt numFmtId="178" formatCode="0_ "/>
  </numFmts>
  <fonts count="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rgb="FF33333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1" applyNumberFormat="1" applyFont="1" applyBorder="1">
      <alignment vertical="center"/>
    </xf>
    <xf numFmtId="0" fontId="0" fillId="0" borderId="2" xfId="0" applyFill="1" applyBorder="1">
      <alignment vertical="center"/>
    </xf>
    <xf numFmtId="38" fontId="0" fillId="0" borderId="1" xfId="1" applyFont="1" applyBorder="1">
      <alignment vertical="center"/>
    </xf>
    <xf numFmtId="177" fontId="0" fillId="0" borderId="0" xfId="0" applyNumberFormat="1">
      <alignment vertical="center"/>
    </xf>
    <xf numFmtId="177" fontId="0" fillId="0" borderId="1" xfId="1" applyNumberFormat="1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177" fontId="0" fillId="0" borderId="4" xfId="0" applyNumberFormat="1" applyBorder="1">
      <alignment vertical="center"/>
    </xf>
    <xf numFmtId="0" fontId="3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176" fontId="0" fillId="0" borderId="1" xfId="1" applyNumberFormat="1" applyFont="1" applyBorder="1" applyAlignment="1">
      <alignment horizontal="right" vertical="center"/>
    </xf>
    <xf numFmtId="178" fontId="0" fillId="0" borderId="1" xfId="0" applyNumberFormat="1" applyBorder="1">
      <alignment vertical="center"/>
    </xf>
    <xf numFmtId="0" fontId="3" fillId="0" borderId="0" xfId="0" applyFont="1" applyFill="1" applyBorder="1">
      <alignment vertical="center"/>
    </xf>
    <xf numFmtId="176" fontId="0" fillId="0" borderId="0" xfId="1" applyNumberFormat="1" applyFont="1" applyFill="1" applyBorder="1">
      <alignment vertical="center"/>
    </xf>
    <xf numFmtId="0" fontId="0" fillId="0" borderId="0" xfId="0" applyFill="1" applyBorder="1">
      <alignment vertical="center"/>
    </xf>
    <xf numFmtId="177" fontId="0" fillId="0" borderId="0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4"/>
  <sheetViews>
    <sheetView tabSelected="1" workbookViewId="0">
      <pane xSplit="1" topLeftCell="M1" activePane="topRight" state="frozen"/>
      <selection activeCell="A7" sqref="A7"/>
      <selection pane="topRight" activeCell="T17" sqref="T17"/>
    </sheetView>
  </sheetViews>
  <sheetFormatPr defaultRowHeight="13.5"/>
  <cols>
    <col min="1" max="1" width="17.625" customWidth="1"/>
    <col min="3" max="3" width="9.875" bestFit="1" customWidth="1"/>
    <col min="7" max="7" width="11.25" style="14" customWidth="1"/>
    <col min="11" max="11" width="9.875" bestFit="1" customWidth="1"/>
    <col min="13" max="13" width="10.5" bestFit="1" customWidth="1"/>
    <col min="16" max="16" width="9" style="5"/>
  </cols>
  <sheetData>
    <row r="1" spans="1:18">
      <c r="A1" t="s">
        <v>12</v>
      </c>
      <c r="B1" t="s">
        <v>9</v>
      </c>
    </row>
    <row r="2" spans="1:18" ht="14.25" thickBot="1"/>
    <row r="3" spans="1:18">
      <c r="A3" s="7"/>
      <c r="B3" s="8"/>
      <c r="C3" s="8" t="s">
        <v>0</v>
      </c>
      <c r="D3" s="8" t="s">
        <v>1</v>
      </c>
      <c r="E3" s="8" t="s">
        <v>2</v>
      </c>
      <c r="F3" s="8" t="s">
        <v>10</v>
      </c>
      <c r="G3" s="15" t="s">
        <v>11</v>
      </c>
      <c r="H3" s="8" t="s">
        <v>14</v>
      </c>
      <c r="I3" s="9" t="s">
        <v>13</v>
      </c>
      <c r="J3" s="9" t="s">
        <v>3</v>
      </c>
      <c r="K3" s="10" t="s">
        <v>16</v>
      </c>
      <c r="L3" s="11"/>
      <c r="M3" s="11" t="s">
        <v>4</v>
      </c>
      <c r="N3" s="11" t="s">
        <v>5</v>
      </c>
      <c r="O3" s="11" t="s">
        <v>6</v>
      </c>
      <c r="P3" s="12" t="s">
        <v>7</v>
      </c>
      <c r="Q3" s="3" t="s">
        <v>8</v>
      </c>
      <c r="R3" s="3" t="s">
        <v>23</v>
      </c>
    </row>
    <row r="4" spans="1:18" ht="14.25" thickBot="1">
      <c r="A4" s="1" t="s">
        <v>15</v>
      </c>
      <c r="B4" s="1"/>
      <c r="C4" s="2">
        <v>8386</v>
      </c>
      <c r="D4" s="2">
        <v>39500</v>
      </c>
      <c r="E4" s="2">
        <v>4626</v>
      </c>
      <c r="F4" s="2">
        <v>1774</v>
      </c>
      <c r="G4" s="16">
        <v>1431</v>
      </c>
      <c r="H4" s="2">
        <v>286</v>
      </c>
      <c r="I4" s="2">
        <v>7198</v>
      </c>
      <c r="J4" s="2">
        <v>1152</v>
      </c>
      <c r="K4" s="2">
        <v>10052</v>
      </c>
      <c r="L4" s="2"/>
      <c r="M4" s="2">
        <f>C4/3</f>
        <v>2795.3333333333335</v>
      </c>
      <c r="N4" s="2">
        <f>(E4+D4)/500</f>
        <v>88.251999999999995</v>
      </c>
      <c r="O4" s="4">
        <f t="shared" ref="O4" si="0">((F4+G4)/3)-100</f>
        <v>968.33333333333326</v>
      </c>
      <c r="P4" s="6">
        <f>((H4+(J4/10))/4.6)</f>
        <v>87.217391304347828</v>
      </c>
      <c r="Q4" s="1">
        <f>(K4/2)-500</f>
        <v>4526</v>
      </c>
    </row>
    <row r="5" spans="1:18">
      <c r="A5" s="1"/>
      <c r="B5" s="1"/>
      <c r="C5" s="8" t="s">
        <v>0</v>
      </c>
      <c r="D5" s="8" t="s">
        <v>1</v>
      </c>
      <c r="E5" s="8" t="s">
        <v>18</v>
      </c>
      <c r="F5" s="8" t="s">
        <v>19</v>
      </c>
      <c r="G5" s="15" t="s">
        <v>11</v>
      </c>
      <c r="H5" s="8" t="s">
        <v>20</v>
      </c>
      <c r="I5" s="9"/>
      <c r="J5" s="9"/>
      <c r="K5" s="2" t="s">
        <v>21</v>
      </c>
      <c r="L5" s="2"/>
      <c r="M5" s="2"/>
      <c r="N5" s="2"/>
      <c r="O5" s="4"/>
      <c r="P5" s="6"/>
      <c r="Q5" s="1"/>
    </row>
    <row r="6" spans="1:18" ht="14.25">
      <c r="A6" s="13" t="s">
        <v>17</v>
      </c>
      <c r="B6" s="1"/>
      <c r="C6" s="2">
        <v>8079</v>
      </c>
      <c r="D6" s="2">
        <v>9988</v>
      </c>
      <c r="E6" s="2">
        <v>6124</v>
      </c>
      <c r="F6" s="2">
        <v>3657</v>
      </c>
      <c r="G6" s="16"/>
      <c r="H6" s="2">
        <v>5840</v>
      </c>
      <c r="I6" s="2"/>
      <c r="J6" s="2"/>
      <c r="K6" s="2">
        <v>1091500</v>
      </c>
      <c r="L6" s="2"/>
      <c r="M6" s="4">
        <f>C6/2.7</f>
        <v>2992.2222222222222</v>
      </c>
      <c r="N6" s="4">
        <f>(D6-E6/2)/80</f>
        <v>86.575000000000003</v>
      </c>
      <c r="O6" s="4">
        <f>(F6/3)-100</f>
        <v>1119</v>
      </c>
      <c r="P6" s="6">
        <f>(H6/600 )*3+60</f>
        <v>89.199999999999989</v>
      </c>
      <c r="Q6" s="17">
        <f>(K6/1000)*3</f>
        <v>3274.5</v>
      </c>
      <c r="R6">
        <f>H6/2000+1.5</f>
        <v>4.42</v>
      </c>
    </row>
    <row r="7" spans="1:18" ht="14.25">
      <c r="A7" s="13" t="s">
        <v>22</v>
      </c>
      <c r="B7" s="1"/>
      <c r="C7" s="2">
        <v>8122</v>
      </c>
      <c r="D7" s="2">
        <v>8207</v>
      </c>
      <c r="E7" s="2">
        <v>6335</v>
      </c>
      <c r="F7" s="2">
        <v>4006</v>
      </c>
      <c r="G7" s="16"/>
      <c r="H7" s="2">
        <v>4120</v>
      </c>
      <c r="I7" s="2"/>
      <c r="J7" s="2"/>
      <c r="K7" s="2">
        <v>1108100</v>
      </c>
      <c r="L7" s="2"/>
      <c r="M7" s="4">
        <f>C7/2.7</f>
        <v>3008.1481481481478</v>
      </c>
      <c r="N7" s="4">
        <f>(D7-E7/2)/80</f>
        <v>62.993749999999999</v>
      </c>
      <c r="O7" s="4">
        <f>(F7/3)-100</f>
        <v>1235.3333333333333</v>
      </c>
      <c r="P7" s="6">
        <f t="shared" ref="P7:P9" si="1">(H7/600 )*3+60</f>
        <v>80.599999999999994</v>
      </c>
      <c r="Q7" s="17">
        <f t="shared" ref="Q7:Q8" si="2">(K7/1000)*3</f>
        <v>3324.2999999999997</v>
      </c>
      <c r="R7">
        <f>H7/2000+1.5</f>
        <v>3.56</v>
      </c>
    </row>
    <row r="8" spans="1:18" ht="14.25">
      <c r="A8" s="13" t="s">
        <v>24</v>
      </c>
      <c r="B8" s="1"/>
      <c r="C8" s="2">
        <v>8528</v>
      </c>
      <c r="D8" s="2">
        <v>9988</v>
      </c>
      <c r="E8" s="2">
        <v>5333</v>
      </c>
      <c r="F8" s="2">
        <f>1576+1740</f>
        <v>3316</v>
      </c>
      <c r="G8" s="16"/>
      <c r="H8" s="2">
        <v>5840</v>
      </c>
      <c r="I8" s="2"/>
      <c r="J8" s="2"/>
      <c r="K8" s="2">
        <v>527400</v>
      </c>
      <c r="L8" s="2"/>
      <c r="M8" s="4">
        <f>C8/2.7</f>
        <v>3158.5185185185182</v>
      </c>
      <c r="N8" s="4">
        <f>(D8-E8/2)/80</f>
        <v>91.518749999999997</v>
      </c>
      <c r="O8" s="4">
        <f>(F8/3)-100</f>
        <v>1005.3333333333333</v>
      </c>
      <c r="P8" s="6">
        <f t="shared" si="1"/>
        <v>89.199999999999989</v>
      </c>
      <c r="Q8" s="17">
        <f t="shared" si="2"/>
        <v>1582.1999999999998</v>
      </c>
      <c r="R8">
        <f>H8/2000+1.5</f>
        <v>4.42</v>
      </c>
    </row>
    <row r="9" spans="1:18" ht="14.25">
      <c r="A9" s="13" t="s">
        <v>25</v>
      </c>
      <c r="B9" s="1"/>
      <c r="C9" s="2">
        <v>8455</v>
      </c>
      <c r="D9" s="2">
        <v>8207</v>
      </c>
      <c r="E9" s="2">
        <v>4709</v>
      </c>
      <c r="F9" s="2">
        <v>3179</v>
      </c>
      <c r="G9" s="16"/>
      <c r="H9" s="2">
        <v>5920</v>
      </c>
      <c r="I9" s="2"/>
      <c r="J9" s="2"/>
      <c r="K9" s="2">
        <v>553050</v>
      </c>
      <c r="L9" s="2"/>
      <c r="M9" s="4">
        <f>C9/2.7</f>
        <v>3131.4814814814813</v>
      </c>
      <c r="N9" s="4">
        <f>(D9-E9/2)/80</f>
        <v>73.15625</v>
      </c>
      <c r="O9" s="4">
        <f>(F9/3)-100</f>
        <v>959.66666666666674</v>
      </c>
      <c r="P9" s="6">
        <f t="shared" si="1"/>
        <v>89.6</v>
      </c>
      <c r="Q9" s="17">
        <f t="shared" ref="Q9" si="3">(K9/1000)*3</f>
        <v>1659.1499999999999</v>
      </c>
      <c r="R9">
        <f>H9/2000+1.5</f>
        <v>4.46</v>
      </c>
    </row>
    <row r="10" spans="1:18">
      <c r="G10"/>
      <c r="P10"/>
    </row>
    <row r="11" spans="1:18" ht="14.25">
      <c r="A11" s="18" t="s">
        <v>26</v>
      </c>
      <c r="C11" s="19">
        <v>8379</v>
      </c>
      <c r="F11" s="19">
        <v>3068</v>
      </c>
      <c r="G11"/>
      <c r="H11" s="19">
        <v>5403</v>
      </c>
      <c r="K11" s="2">
        <v>541000</v>
      </c>
      <c r="L11" s="2"/>
      <c r="M11" s="4">
        <f>C11/2.7</f>
        <v>3103.333333333333</v>
      </c>
      <c r="N11" s="4">
        <f>(D11-E11/2)/80</f>
        <v>0</v>
      </c>
      <c r="O11" s="4">
        <f>(F11/3)-100</f>
        <v>922.66666666666663</v>
      </c>
      <c r="P11" s="6">
        <f>(H11/600 )*3+70</f>
        <v>97.015000000000001</v>
      </c>
      <c r="Q11" s="17">
        <f t="shared" ref="Q11" si="4">(K11/1000)*3</f>
        <v>1623</v>
      </c>
      <c r="R11">
        <f>H11/2000+1.5</f>
        <v>4.2014999999999993</v>
      </c>
    </row>
    <row r="12" spans="1:18" ht="14.25">
      <c r="A12" s="18" t="s">
        <v>27</v>
      </c>
      <c r="C12" s="19">
        <v>8235</v>
      </c>
      <c r="F12" s="19">
        <v>2895</v>
      </c>
      <c r="G12"/>
      <c r="H12" s="19">
        <v>5934</v>
      </c>
      <c r="K12" s="19">
        <v>871400</v>
      </c>
      <c r="M12" s="4">
        <f>C12/2.7</f>
        <v>3050</v>
      </c>
      <c r="N12" s="4">
        <f>(D12-E12/2)/80</f>
        <v>0</v>
      </c>
      <c r="O12" s="4">
        <f>(F12/3)-100</f>
        <v>865</v>
      </c>
      <c r="P12" s="6">
        <f>(H12/600 )*3+70</f>
        <v>99.67</v>
      </c>
      <c r="Q12" s="17">
        <f t="shared" ref="Q12" si="5">(K12/1000)*3</f>
        <v>2614.1999999999998</v>
      </c>
      <c r="R12">
        <f>H12/2000+1.5</f>
        <v>4.4670000000000005</v>
      </c>
    </row>
    <row r="13" spans="1:18" ht="14.25">
      <c r="A13" s="18" t="s">
        <v>28</v>
      </c>
      <c r="C13" s="19">
        <v>8492</v>
      </c>
      <c r="D13">
        <v>9712</v>
      </c>
      <c r="E13">
        <v>5797</v>
      </c>
      <c r="F13" s="19">
        <v>3307</v>
      </c>
      <c r="G13"/>
      <c r="H13" s="19">
        <v>5323</v>
      </c>
      <c r="K13" s="19">
        <v>589200</v>
      </c>
      <c r="M13" s="4">
        <f>C13/2.7</f>
        <v>3145.1851851851848</v>
      </c>
      <c r="N13" s="4">
        <f>(D13-E13/2)/80</f>
        <v>85.168750000000003</v>
      </c>
      <c r="O13" s="4">
        <f>(F13/3)-100</f>
        <v>1002.3333333333333</v>
      </c>
      <c r="P13" s="6">
        <f>(H13/600 )*3+70</f>
        <v>96.614999999999995</v>
      </c>
      <c r="Q13" s="17">
        <f t="shared" ref="Q13" si="6">(K13/1000)*3</f>
        <v>1767.6000000000001</v>
      </c>
      <c r="R13">
        <f>H13/2000+1.5</f>
        <v>4.1615000000000002</v>
      </c>
    </row>
    <row r="14" spans="1:18" ht="14.25">
      <c r="A14" s="18" t="s">
        <v>29</v>
      </c>
      <c r="C14" s="19">
        <v>8675</v>
      </c>
      <c r="D14">
        <v>9712</v>
      </c>
      <c r="E14">
        <v>5797</v>
      </c>
      <c r="F14" s="19">
        <v>3099</v>
      </c>
      <c r="G14"/>
      <c r="H14" s="19">
        <v>3960</v>
      </c>
      <c r="K14" s="19">
        <v>589200</v>
      </c>
      <c r="M14" s="4">
        <f>C14/2.7</f>
        <v>3212.9629629629626</v>
      </c>
      <c r="N14" s="4">
        <f>(D14-E14/2)/80</f>
        <v>85.168750000000003</v>
      </c>
      <c r="O14" s="4">
        <f>(F14/3)-100</f>
        <v>933</v>
      </c>
      <c r="P14" s="6">
        <f>(H14/600 )*3+70</f>
        <v>89.8</v>
      </c>
      <c r="Q14" s="17">
        <f t="shared" ref="Q14" si="7">(K14/1000)*3</f>
        <v>1767.6000000000001</v>
      </c>
      <c r="R14">
        <f>H14/2000+1.5</f>
        <v>3.48</v>
      </c>
    </row>
    <row r="15" spans="1:18">
      <c r="G15"/>
      <c r="H15" s="19">
        <v>4950</v>
      </c>
      <c r="P15" s="21">
        <f>(H15/600 )*3+70</f>
        <v>94.75</v>
      </c>
      <c r="R15" s="20">
        <f>H15/2000+1.5</f>
        <v>3.9750000000000001</v>
      </c>
    </row>
    <row r="16" spans="1:18">
      <c r="G16"/>
      <c r="P16"/>
    </row>
    <row r="17" spans="1:18" ht="14.25">
      <c r="A17" s="13" t="s">
        <v>30</v>
      </c>
      <c r="B17" s="1"/>
      <c r="C17" s="2">
        <v>8578</v>
      </c>
      <c r="D17" s="2"/>
      <c r="E17" s="2"/>
      <c r="F17" s="2">
        <v>3674</v>
      </c>
      <c r="G17" s="16"/>
      <c r="H17" s="2">
        <v>5810</v>
      </c>
      <c r="I17" s="2"/>
      <c r="J17" s="2"/>
      <c r="K17" s="2">
        <v>1025000</v>
      </c>
      <c r="L17" s="2"/>
      <c r="M17" s="4">
        <f>C17/2.7</f>
        <v>3177.037037037037</v>
      </c>
      <c r="N17" s="4">
        <f>(D17-E17/2)/80</f>
        <v>0</v>
      </c>
      <c r="O17" s="4">
        <f>(F17/3)-100</f>
        <v>1124.6666666666667</v>
      </c>
      <c r="P17" s="6">
        <f t="shared" ref="P17:P18" si="8">(H17/600 )*3+60</f>
        <v>89.05</v>
      </c>
      <c r="Q17" s="17">
        <f t="shared" ref="Q17:Q18" si="9">(K17/1000)*3</f>
        <v>3075</v>
      </c>
      <c r="R17">
        <f>H17/2000+1.5</f>
        <v>4.4049999999999994</v>
      </c>
    </row>
    <row r="18" spans="1:18" ht="14.25">
      <c r="A18" s="13" t="s">
        <v>25</v>
      </c>
      <c r="B18" s="1"/>
      <c r="C18" s="2">
        <v>8455</v>
      </c>
      <c r="D18" s="2">
        <v>8207</v>
      </c>
      <c r="E18" s="2">
        <v>4709</v>
      </c>
      <c r="F18" s="2">
        <v>3179</v>
      </c>
      <c r="G18" s="16"/>
      <c r="H18" s="2">
        <v>5920</v>
      </c>
      <c r="I18" s="2"/>
      <c r="J18" s="2"/>
      <c r="K18" s="2">
        <v>553050</v>
      </c>
      <c r="L18" s="2"/>
      <c r="M18" s="4">
        <f>C18/2.7</f>
        <v>3131.4814814814813</v>
      </c>
      <c r="N18" s="4">
        <f>(D18-E18/2)/80</f>
        <v>73.15625</v>
      </c>
      <c r="O18" s="4">
        <f>(F18/3)-100</f>
        <v>959.66666666666674</v>
      </c>
      <c r="P18" s="6">
        <f t="shared" si="8"/>
        <v>89.6</v>
      </c>
      <c r="Q18" s="17">
        <f t="shared" si="9"/>
        <v>1659.1499999999999</v>
      </c>
      <c r="R18">
        <f>H18/2000+1.5</f>
        <v>4.46</v>
      </c>
    </row>
    <row r="19" spans="1:18">
      <c r="G19"/>
      <c r="P19"/>
    </row>
    <row r="20" spans="1:18">
      <c r="G20"/>
      <c r="P20"/>
    </row>
    <row r="21" spans="1:18">
      <c r="G21"/>
      <c r="P21"/>
    </row>
    <row r="22" spans="1:18">
      <c r="G22"/>
      <c r="P22"/>
    </row>
    <row r="23" spans="1:18">
      <c r="G23"/>
      <c r="P23"/>
    </row>
    <row r="24" spans="1:18">
      <c r="G24"/>
      <c r="P24"/>
    </row>
    <row r="25" spans="1:18">
      <c r="G25"/>
      <c r="P25"/>
    </row>
    <row r="26" spans="1:18">
      <c r="G26"/>
      <c r="P26"/>
    </row>
    <row r="27" spans="1:18">
      <c r="G27"/>
      <c r="P27"/>
    </row>
    <row r="28" spans="1:18">
      <c r="G28"/>
      <c r="P28"/>
    </row>
    <row r="29" spans="1:18">
      <c r="G29"/>
      <c r="P29"/>
    </row>
    <row r="30" spans="1:18">
      <c r="G30"/>
      <c r="P30"/>
    </row>
    <row r="31" spans="1:18">
      <c r="G31"/>
      <c r="P31"/>
    </row>
    <row r="32" spans="1:18">
      <c r="G32"/>
      <c r="P32"/>
    </row>
    <row r="33" spans="7:16">
      <c r="G33"/>
      <c r="P33"/>
    </row>
    <row r="34" spans="7:16">
      <c r="G34"/>
      <c r="P34"/>
    </row>
    <row r="35" spans="7:16">
      <c r="G35"/>
      <c r="P35"/>
    </row>
    <row r="36" spans="7:16">
      <c r="G36"/>
      <c r="P36"/>
    </row>
    <row r="37" spans="7:16">
      <c r="G37"/>
      <c r="P37"/>
    </row>
    <row r="38" spans="7:16">
      <c r="G38"/>
      <c r="P38"/>
    </row>
    <row r="39" spans="7:16">
      <c r="G39"/>
      <c r="P39"/>
    </row>
    <row r="40" spans="7:16">
      <c r="G40"/>
      <c r="P40"/>
    </row>
    <row r="41" spans="7:16">
      <c r="G41"/>
      <c r="P41"/>
    </row>
    <row r="42" spans="7:16">
      <c r="G42"/>
      <c r="P42"/>
    </row>
    <row r="43" spans="7:16">
      <c r="G43"/>
      <c r="P43"/>
    </row>
    <row r="44" spans="7:16">
      <c r="G44"/>
      <c r="P44"/>
    </row>
    <row r="45" spans="7:16">
      <c r="G45"/>
      <c r="P45"/>
    </row>
    <row r="46" spans="7:16">
      <c r="G46"/>
      <c r="P46"/>
    </row>
    <row r="47" spans="7:16">
      <c r="G47"/>
      <c r="P47"/>
    </row>
    <row r="48" spans="7:16">
      <c r="G48"/>
      <c r="P48"/>
    </row>
    <row r="49" spans="7:16">
      <c r="G49"/>
      <c r="P49"/>
    </row>
    <row r="50" spans="7:16">
      <c r="G50"/>
      <c r="P50"/>
    </row>
    <row r="51" spans="7:16">
      <c r="G51"/>
      <c r="P51"/>
    </row>
    <row r="52" spans="7:16">
      <c r="G52"/>
      <c r="P52"/>
    </row>
    <row r="53" spans="7:16">
      <c r="G53"/>
      <c r="P53"/>
    </row>
    <row r="54" spans="7:16">
      <c r="G54"/>
      <c r="P54"/>
    </row>
    <row r="55" spans="7:16">
      <c r="G55"/>
      <c r="P55"/>
    </row>
    <row r="56" spans="7:16">
      <c r="G56"/>
      <c r="P56"/>
    </row>
    <row r="57" spans="7:16">
      <c r="G57"/>
      <c r="P57"/>
    </row>
    <row r="58" spans="7:16">
      <c r="G58"/>
      <c r="P58"/>
    </row>
    <row r="59" spans="7:16">
      <c r="G59"/>
      <c r="P59"/>
    </row>
    <row r="60" spans="7:16">
      <c r="G60"/>
      <c r="P60"/>
    </row>
    <row r="61" spans="7:16">
      <c r="G61"/>
      <c r="P61"/>
    </row>
    <row r="62" spans="7:16">
      <c r="G62"/>
      <c r="P62"/>
    </row>
    <row r="63" spans="7:16">
      <c r="G63"/>
      <c r="P63"/>
    </row>
    <row r="64" spans="7:16">
      <c r="G64"/>
      <c r="P64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kambarashiro</dc:creator>
  <cp:lastModifiedBy>kambarashiro</cp:lastModifiedBy>
  <dcterms:created xsi:type="dcterms:W3CDTF">2012-10-27T09:44:03Z</dcterms:created>
  <dcterms:modified xsi:type="dcterms:W3CDTF">2013-07-03T07:07:44Z</dcterms:modified>
</cp:coreProperties>
</file>